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2017 Ф3( план)" sheetId="2" r:id="rId1"/>
    <sheet name="2017 прил.(факт)" sheetId="3" r:id="rId2"/>
  </sheets>
  <definedNames>
    <definedName name="_xlnm.Print_Area" localSheetId="1">'2017 прил.(факт)'!$A$1:$I$28</definedName>
    <definedName name="_xlnm.Print_Area" localSheetId="0">'2017 Ф3( план)'!$A$6:$H$21</definedName>
  </definedNames>
  <calcPr calcId="144525"/>
</workbook>
</file>

<file path=xl/calcChain.xml><?xml version="1.0" encoding="utf-8"?>
<calcChain xmlns="http://schemas.openxmlformats.org/spreadsheetml/2006/main">
  <c r="H28" i="3" l="1"/>
  <c r="H26" i="3"/>
  <c r="H25" i="3"/>
  <c r="H24" i="3"/>
  <c r="H23" i="3"/>
  <c r="H22" i="3"/>
  <c r="H21" i="3"/>
  <c r="G23" i="3"/>
  <c r="H20" i="3"/>
  <c r="H19" i="3"/>
  <c r="H18" i="3"/>
  <c r="H15" i="3"/>
  <c r="H14" i="3"/>
  <c r="I14" i="3" s="1"/>
  <c r="H13" i="3"/>
  <c r="H11" i="3"/>
  <c r="H10" i="3"/>
  <c r="I10" i="3" s="1"/>
  <c r="G8" i="3"/>
  <c r="I8" i="3" s="1"/>
  <c r="G9" i="3"/>
  <c r="I9" i="3" s="1"/>
  <c r="G10" i="3"/>
  <c r="G11" i="3"/>
  <c r="G12" i="3"/>
  <c r="I12" i="3" s="1"/>
  <c r="G13" i="3"/>
  <c r="G14" i="3"/>
  <c r="G15" i="3"/>
  <c r="G16" i="3"/>
  <c r="I16" i="3" s="1"/>
  <c r="G17" i="3"/>
  <c r="I17" i="3" s="1"/>
  <c r="G18" i="3"/>
  <c r="G19" i="3"/>
  <c r="G20" i="3"/>
  <c r="G21" i="3"/>
  <c r="G22" i="3"/>
  <c r="G24" i="3"/>
  <c r="G25" i="3"/>
  <c r="G26" i="3"/>
  <c r="G27" i="3"/>
  <c r="G28" i="3"/>
  <c r="G7" i="3"/>
  <c r="I7" i="3" s="1"/>
  <c r="F18" i="3"/>
  <c r="F19" i="3"/>
  <c r="F20" i="3"/>
  <c r="E27" i="3"/>
  <c r="H27" i="3" s="1"/>
  <c r="E25" i="3"/>
  <c r="E22" i="3"/>
  <c r="E21" i="3"/>
  <c r="D6" i="3"/>
  <c r="F15" i="3"/>
  <c r="F16" i="3"/>
  <c r="F17" i="3"/>
  <c r="F9" i="3"/>
  <c r="F10" i="3"/>
  <c r="F11" i="3"/>
  <c r="F12" i="3"/>
  <c r="F13" i="3"/>
  <c r="F14" i="3"/>
  <c r="F8" i="3"/>
  <c r="F7" i="3"/>
  <c r="I20" i="3" l="1"/>
  <c r="I15" i="3"/>
  <c r="I11" i="3"/>
  <c r="I18" i="3"/>
  <c r="E6" i="3"/>
  <c r="F6" i="3" s="1"/>
  <c r="I13" i="3"/>
  <c r="I19" i="3"/>
  <c r="H6" i="3"/>
  <c r="G6" i="3"/>
  <c r="I6" i="3" l="1"/>
</calcChain>
</file>

<file path=xl/sharedStrings.xml><?xml version="1.0" encoding="utf-8"?>
<sst xmlns="http://schemas.openxmlformats.org/spreadsheetml/2006/main" count="159" uniqueCount="86">
  <si>
    <t xml:space="preserve"> N п/п</t>
  </si>
  <si>
    <t>Наименование инвестиционной программы (проекта инвестиционной программы)</t>
  </si>
  <si>
    <t>Инвестиционная программа всего, в том числе (проект инвестиционной программы)</t>
  </si>
  <si>
    <t>Системные блоки для стационарных касс</t>
  </si>
  <si>
    <t>Грузопассажирский служебный автомобиль</t>
  </si>
  <si>
    <t>Приложение № 1  к форме № 3</t>
  </si>
  <si>
    <t>Освоение капитальных вложений</t>
  </si>
  <si>
    <t>Ввод в эксплуатацию</t>
  </si>
  <si>
    <t>План освоения капитальных вложений 2016 год (млн.руб.)</t>
  </si>
  <si>
    <t>Факт освоения капитальных вложений 2016 год (млн.руб.)</t>
  </si>
  <si>
    <t>План ввода в эксплуатацию 2016 год (млн.руб.)</t>
  </si>
  <si>
    <t>Факт ввода в эксплуатацию капитальных вложений 2016 год (млн.руб.)</t>
  </si>
  <si>
    <t>% выполнения плана освоения капитальных вложений 2016 год</t>
  </si>
  <si>
    <t>% выполнения плана ввода в эксплуатацию капитальных вложений 2016 год</t>
  </si>
  <si>
    <t>Незавершенные капитальные вложения на начало 2016 года</t>
  </si>
  <si>
    <t>Незавершенные капитальные вложения на конец 2016 года</t>
  </si>
  <si>
    <t>-</t>
  </si>
  <si>
    <t>Цели и задачи инвестиционногой проекта</t>
  </si>
  <si>
    <t>Ожидаемые социально-экономический и бюджетный эффект от реализации инвестиционного проекта</t>
  </si>
  <si>
    <t>Срок окупаемости инвестиционного проекта</t>
  </si>
  <si>
    <t>Объем расходов, необходимых для подготовки и реализации инвестиционного проекта, в том числе данные об объемах финансирования расходов на реализацию проекта за счет средств бюджетов всех уровней бюджетной системы Российской Федерации (млн.руб.)</t>
  </si>
  <si>
    <t>Поэтапный план реализации инвестиционного проекта</t>
  </si>
  <si>
    <t>Отчет о реализации инвестиционной программы</t>
  </si>
  <si>
    <t>Предоставление WiFi сетей в электропоездах</t>
  </si>
  <si>
    <t>Оборудование для модернизации клиентских устройств системы АСУ ППК для чтения и записи Абонементных билетов нв БСК</t>
  </si>
  <si>
    <t>Модификация ПО "АРМ графиста"</t>
  </si>
  <si>
    <t>Плоттер</t>
  </si>
  <si>
    <t>Разработка и внедрение программно-аппаратного комплекса ГИС АСУ ППК</t>
  </si>
  <si>
    <t>Комплекты модернизации оборудования для исполнения закона о ККТ (в соответствии с ФЗ-54) - ПТК "МК-35К"</t>
  </si>
  <si>
    <t>Комплекты модернизации оборудования для исполнения закона о ККТ (в соответствии с ФЗ-54) - ПРИМ-08Т</t>
  </si>
  <si>
    <t>Комплекты модернизации оборудования для исполнения закона о ККТ (в соответствии с ФЗ-54) - ПРИМ-21К</t>
  </si>
  <si>
    <t>Модернизация оборудования для проекта "Мобильное приложение" на базе АСУ ППК</t>
  </si>
  <si>
    <t>Мобильный терминал для реализации пилотного проекта автоматизации работы ревизорского аппарата компании</t>
  </si>
  <si>
    <t>Проект реализуется до конца 2017 года</t>
  </si>
  <si>
    <t>1,371 млн.руб.                                                    Источник финансирования - амортизация</t>
  </si>
  <si>
    <t>Ноутбуки</t>
  </si>
  <si>
    <t>2,078 млн. руб.                                                   Источник финансирования - амортизация</t>
  </si>
  <si>
    <t>Цель - выполнение мероприятий по повышению уровня лояльности пассажиров, повышению уровня технологической дисциплины работников билетных касс АО «СПК». Задача - приобретение технических средств видеонаблюдения и фиксации аудиозаписи «кассир-пассажир» в помещениях билетных касс АО «СПК».</t>
  </si>
  <si>
    <t> Повышение качества обслуживания пассажиров за счет укрепления дисциплины билетных кассиров и снижения числа жалоб и конфликтных ситуаций; - Повышение удовлетворенности пассажиров услугами пригородного комплекса и как следствие повышение количества лояльных пассажиров.</t>
  </si>
  <si>
    <t>Отсутствует</t>
  </si>
  <si>
    <t>4,745 млн.руб.                                                 Источник финансирования - амортизация</t>
  </si>
  <si>
    <t>0,600 млн.руб.                                                    Источник финансирования - амортизация</t>
  </si>
  <si>
    <t>0,860 млн.руб.                                                   Источник финансирования - амортизация</t>
  </si>
  <si>
    <t>0,240 млн.руб.                                                   Источник финансирования - амортизация</t>
  </si>
  <si>
    <t>1,600 млн.руб.                                                   Источник финансирования - амортизация</t>
  </si>
  <si>
    <t>2,000 млн. руб.                                                  Источник финансирования - амортизация</t>
  </si>
  <si>
    <t>1,760 млн. руб.                                                  Источник финансирования - амортизация</t>
  </si>
  <si>
    <t>1,050 млн.руб.                                                Источник финансирования - амортизация</t>
  </si>
  <si>
    <t>9,650 млн.руб.                                                 Источник финансирования - амортизация</t>
  </si>
  <si>
    <t>1,917 млн. руб.                                                 Источник финансирования - амортизация</t>
  </si>
  <si>
    <t>2,948 млн. руб.                                                 Источник финансирования - амортизация</t>
  </si>
  <si>
    <t>0,980 млн. руб.                                                  Источник финансирования - амортизация</t>
  </si>
  <si>
    <t>Совершенстование работы ревизорского аппарата, сокращение возможностей для безбилетного проезда.</t>
  </si>
  <si>
    <t>Технологический эффект:                       -Инструмент оперативного и достоверного контроля проездных документов;   - Сбор данных для возможного последующего отображения местоположения РКК и привязки местоположения проверки билетов к самим проверенным билетам;  - повышение контроля за процессом работы пригородного комплекса.</t>
  </si>
  <si>
    <t xml:space="preserve">На рабочих местах по продаже билетов будут установлены новые системные блоки персональных компьютеров в количестве 20 штук с необходимым для работы программным обеспечением «АРМ Кассира» и всеми необходимыми интерфейсами для подключения периферийных устройств, необходимых для работы кассы. </t>
  </si>
  <si>
    <t xml:space="preserve">Экономический эффект:
Отсутствует.
 -Технологический эффект:
Техническое обеспечение возможности работы билетных касс.
</t>
  </si>
  <si>
    <t>Плановая замена сольвентного плоттера с функцией резки Mimaki СJV30-160 находящегося в эксплуатации с 2009 года для изготовления наглядной информации для пассажиров (расписания движения пригородных поездов, информации для пассажиров).</t>
  </si>
  <si>
    <t>Технологический эффект: бесперебойная работа оборудования.</t>
  </si>
  <si>
    <t xml:space="preserve">Технологический эффект:
Техническое обеспечение руководителей компании.
</t>
  </si>
  <si>
    <t>Проект выполняет задачу по автоматизации  контроля-доступа пассажиров на платформ по электронным билетам, приобретенным через "Мобильное приложение "Пригород" АО "СПК".</t>
  </si>
  <si>
    <t xml:space="preserve">Технологический эффект:
- Подготовка турникетного оборудования для возможности использования электронных билетов оформленных с помощью Мобильного приложения «Пригород».
</t>
  </si>
  <si>
    <t>Приобретение замены служебному автомобилю Пежо Боксер, обслуживающему Южно-Уральский полигон компании, с одновременной продажей существующего автомобиля.</t>
  </si>
  <si>
    <t xml:space="preserve">Геоинформационная система (ГИС) предназначена для сбора, анализа, архивирования и визуализации на интерактивной карте (или схеме маршрутов) информации о стационарных и подвижных объектах ОАО “СПК”, а также отображения данных об их состоянии, формирования связанных с ними оперативных оповещений и соответствующей отчетности.
</t>
  </si>
  <si>
    <t xml:space="preserve">Основными результатами внедрения программы являются:
1. Сбор необходимых данных в одном месте, предоставление данных в оперативном режиме (всегда под рукой) для любого совещания в РЖД, Правительстве и т.д.
2. Контроль за РБК (на основании данных по позиционированию МК-35К).
3. Предоставление достоверной информации о соблюдении расписания движения поездов, соблюдения скорости движения, отклонений от маршрутов движения поездов и разъездных кассиров.
4. Контроль работы оборудования.
5. Повышение качества обслуживания и удобства пассажиров за счет информирования о реальном (прогнозируемом) времени прибытия поездов на интересующие станции и информирования о ближайших точках продажи билетов.
</t>
  </si>
  <si>
    <t>Повышение привлекательности услуг пригородного комплекса, привлечение пассажиров, клиентоориентированность</t>
  </si>
  <si>
    <t>Установка технических средств в ККТ. Реализация проекта необходима для выполнения требований законодательства (ФЗ от 22.05.2003 N 54-ФЗ (ред. от 03.07.2016) "О применении контрольно-кассовой техники при осуществлении наличных денежных расчетов и (или) расчетов с использованием электронных средств платежа").</t>
  </si>
  <si>
    <t xml:space="preserve">Установка технических средств в ККТ для реализации  проекта «Абонементы на БСК» и оптимизация количества дополнительного оборудования.
</t>
  </si>
  <si>
    <t xml:space="preserve">Модернизация турникетных комплексов, МК-35К, АРМ кассира и БПА для возможности продажи и контроля абонементов на БСК.
Предотвращение необходимости закупки дополнительного оборудования для внедрения других проектов, для которых требуются контактные считыватели sam-модулей в АРМ кассира и БПА (проект «Екарта»).
</t>
  </si>
  <si>
    <t>Совершенствование работы модуля и реализация дополнительных функций.</t>
  </si>
  <si>
    <t>Упрощение и ускорение работы программного модуля за счет упрощения ввода данных, отладки внутренних процессов системы, уменьшения влияния человеческого фактора за счет настройки интерфейса и инструментов для ввода и вывода данных, а также внедрение дополнительных функций.</t>
  </si>
  <si>
    <t>Обеспечение руководителей компании   ноутбуками для использования в работе.</t>
  </si>
  <si>
    <t>См. Приложение №1 к Форме 3</t>
  </si>
  <si>
    <t xml:space="preserve">МПТК "МК-35К" </t>
  </si>
  <si>
    <t xml:space="preserve">МПТК </t>
  </si>
  <si>
    <t>ПМ Система подсчета пассажиров DILAX PZS АСУ ППК</t>
  </si>
  <si>
    <t>Система для автоматического подсчета пассажиров</t>
  </si>
  <si>
    <t>Тележка гидравлическая</t>
  </si>
  <si>
    <t>Переговорное устройство "Клиент-кассир"</t>
  </si>
  <si>
    <t>Программно-аппаратный комплекс "FreePBX"</t>
  </si>
  <si>
    <t>Прочие выбытия и списания</t>
  </si>
  <si>
    <t>Приобретение и установка система видеонаблюдения в кассах АО "СПК"</t>
  </si>
  <si>
    <t>Форма № 3</t>
  </si>
  <si>
    <t>Акционерное общество Свердловская пригородная компания""</t>
  </si>
  <si>
    <t>Форма раскрытия информации об инвестиционных программах (о проектах инвестиционных программ) и отчет об их реализации 2017 год</t>
  </si>
  <si>
    <t>Отчет о реализации инвестиционных программ за отчетный (2017) год</t>
  </si>
  <si>
    <t>Выполнение требований законодательства.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</si>
</sst>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_ ;\-#,##0\ "/>
    <numFmt numFmtId="165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165" fontId="4" fillId="0" borderId="1" xfId="0" applyNumberFormat="1" applyFont="1" applyFill="1" applyBorder="1" applyAlignment="1">
      <alignment horizontal="center" vertical="top" wrapText="1"/>
    </xf>
    <xf numFmtId="10" fontId="4" fillId="0" borderId="1" xfId="2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/>
    </xf>
    <xf numFmtId="10" fontId="3" fillId="0" borderId="1" xfId="0" applyNumberFormat="1" applyFont="1" applyFill="1" applyBorder="1"/>
    <xf numFmtId="165" fontId="3" fillId="0" borderId="1" xfId="1" applyNumberFormat="1" applyFont="1" applyFill="1" applyBorder="1" applyAlignment="1">
      <alignment horizontal="center"/>
    </xf>
    <xf numFmtId="10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"/>
  <sheetViews>
    <sheetView zoomScale="85" zoomScaleNormal="85" workbookViewId="0">
      <pane xSplit="1" ySplit="6" topLeftCell="C7" activePane="bottomRight" state="frozen"/>
      <selection pane="topRight" activeCell="B1" sqref="B1"/>
      <selection pane="bottomLeft" activeCell="A3" sqref="A3"/>
      <selection pane="bottomRight" activeCell="D21" sqref="D21"/>
    </sheetView>
  </sheetViews>
  <sheetFormatPr defaultRowHeight="15.75" x14ac:dyDescent="0.25"/>
  <cols>
    <col min="1" max="1" width="8.5703125" style="14" customWidth="1"/>
    <col min="2" max="2" width="44.5703125" style="14" customWidth="1"/>
    <col min="3" max="3" width="50.42578125" style="14" customWidth="1"/>
    <col min="4" max="4" width="51.28515625" style="14" customWidth="1"/>
    <col min="5" max="5" width="21.7109375" style="14" customWidth="1"/>
    <col min="6" max="6" width="41.85546875" style="14" customWidth="1"/>
    <col min="7" max="7" width="26.28515625" style="14" customWidth="1"/>
    <col min="8" max="8" width="24.28515625" style="14" customWidth="1"/>
    <col min="9" max="16384" width="9.140625" style="14"/>
  </cols>
  <sheetData>
    <row r="1" spans="1:8" x14ac:dyDescent="0.25">
      <c r="H1" s="14" t="s">
        <v>81</v>
      </c>
    </row>
    <row r="3" spans="1:8" x14ac:dyDescent="0.25">
      <c r="A3" s="28" t="s">
        <v>83</v>
      </c>
      <c r="B3" s="28"/>
      <c r="C3" s="28"/>
      <c r="D3" s="28"/>
      <c r="E3" s="28"/>
      <c r="F3" s="28"/>
      <c r="G3" s="28"/>
      <c r="H3" s="28"/>
    </row>
    <row r="4" spans="1:8" x14ac:dyDescent="0.25">
      <c r="A4" s="19"/>
      <c r="B4" s="28" t="s">
        <v>82</v>
      </c>
      <c r="C4" s="28"/>
      <c r="D4" s="28"/>
      <c r="E4" s="28"/>
      <c r="F4" s="28"/>
      <c r="G4" s="28"/>
      <c r="H4" s="28"/>
    </row>
    <row r="6" spans="1:8" ht="145.5" customHeight="1" x14ac:dyDescent="0.25">
      <c r="A6" s="4" t="s">
        <v>0</v>
      </c>
      <c r="B6" s="5" t="s">
        <v>1</v>
      </c>
      <c r="C6" s="5" t="s">
        <v>17</v>
      </c>
      <c r="D6" s="5" t="s">
        <v>18</v>
      </c>
      <c r="E6" s="5" t="s">
        <v>19</v>
      </c>
      <c r="F6" s="5" t="s">
        <v>20</v>
      </c>
      <c r="G6" s="5" t="s">
        <v>21</v>
      </c>
      <c r="H6" s="5" t="s">
        <v>22</v>
      </c>
    </row>
    <row r="7" spans="1:8" ht="54.75" customHeight="1" x14ac:dyDescent="0.25">
      <c r="A7" s="4"/>
      <c r="B7" s="6" t="s">
        <v>2</v>
      </c>
      <c r="C7" s="5"/>
      <c r="D7" s="5"/>
      <c r="E7" s="5"/>
      <c r="F7" s="5">
        <v>31.798999999999999</v>
      </c>
      <c r="G7" s="5"/>
      <c r="H7" s="5"/>
    </row>
    <row r="8" spans="1:8" ht="116.25" customHeight="1" x14ac:dyDescent="0.25">
      <c r="A8" s="7">
        <v>1</v>
      </c>
      <c r="B8" s="8" t="s">
        <v>80</v>
      </c>
      <c r="C8" s="8" t="s">
        <v>37</v>
      </c>
      <c r="D8" s="8" t="s">
        <v>38</v>
      </c>
      <c r="E8" s="3" t="s">
        <v>39</v>
      </c>
      <c r="F8" s="3" t="s">
        <v>41</v>
      </c>
      <c r="G8" s="3" t="s">
        <v>33</v>
      </c>
      <c r="H8" s="3" t="s">
        <v>71</v>
      </c>
    </row>
    <row r="9" spans="1:8" ht="135.75" customHeight="1" x14ac:dyDescent="0.25">
      <c r="A9" s="7">
        <v>2</v>
      </c>
      <c r="B9" s="8" t="s">
        <v>32</v>
      </c>
      <c r="C9" s="9" t="s">
        <v>52</v>
      </c>
      <c r="D9" s="9" t="s">
        <v>53</v>
      </c>
      <c r="E9" s="3" t="s">
        <v>39</v>
      </c>
      <c r="F9" s="10" t="s">
        <v>34</v>
      </c>
      <c r="G9" s="3" t="s">
        <v>33</v>
      </c>
      <c r="H9" s="3" t="s">
        <v>71</v>
      </c>
    </row>
    <row r="10" spans="1:8" ht="136.5" customHeight="1" x14ac:dyDescent="0.25">
      <c r="A10" s="7">
        <v>3</v>
      </c>
      <c r="B10" s="8" t="s">
        <v>3</v>
      </c>
      <c r="C10" s="11" t="s">
        <v>54</v>
      </c>
      <c r="D10" s="11" t="s">
        <v>55</v>
      </c>
      <c r="E10" s="3" t="s">
        <v>39</v>
      </c>
      <c r="F10" s="3" t="s">
        <v>42</v>
      </c>
      <c r="G10" s="3" t="s">
        <v>33</v>
      </c>
      <c r="H10" s="3" t="s">
        <v>71</v>
      </c>
    </row>
    <row r="11" spans="1:8" ht="62.25" customHeight="1" x14ac:dyDescent="0.25">
      <c r="A11" s="7">
        <v>4</v>
      </c>
      <c r="B11" s="8" t="s">
        <v>35</v>
      </c>
      <c r="C11" s="11" t="s">
        <v>70</v>
      </c>
      <c r="D11" s="11" t="s">
        <v>58</v>
      </c>
      <c r="E11" s="3" t="s">
        <v>39</v>
      </c>
      <c r="F11" s="3" t="s">
        <v>43</v>
      </c>
      <c r="G11" s="3" t="s">
        <v>33</v>
      </c>
      <c r="H11" s="3" t="s">
        <v>71</v>
      </c>
    </row>
    <row r="12" spans="1:8" ht="127.5" customHeight="1" x14ac:dyDescent="0.25">
      <c r="A12" s="7">
        <v>5</v>
      </c>
      <c r="B12" s="8" t="s">
        <v>26</v>
      </c>
      <c r="C12" s="11" t="s">
        <v>56</v>
      </c>
      <c r="D12" s="11" t="s">
        <v>57</v>
      </c>
      <c r="E12" s="3" t="s">
        <v>39</v>
      </c>
      <c r="F12" s="10" t="s">
        <v>44</v>
      </c>
      <c r="G12" s="3" t="s">
        <v>33</v>
      </c>
      <c r="H12" s="3" t="s">
        <v>71</v>
      </c>
    </row>
    <row r="13" spans="1:8" ht="87" customHeight="1" x14ac:dyDescent="0.25">
      <c r="A13" s="7">
        <v>6</v>
      </c>
      <c r="B13" s="8" t="s">
        <v>31</v>
      </c>
      <c r="C13" s="12" t="s">
        <v>59</v>
      </c>
      <c r="D13" s="13" t="s">
        <v>60</v>
      </c>
      <c r="E13" s="3" t="s">
        <v>39</v>
      </c>
      <c r="F13" s="10" t="s">
        <v>36</v>
      </c>
      <c r="G13" s="3" t="s">
        <v>33</v>
      </c>
      <c r="H13" s="3" t="s">
        <v>71</v>
      </c>
    </row>
    <row r="14" spans="1:8" ht="88.5" customHeight="1" x14ac:dyDescent="0.25">
      <c r="A14" s="3">
        <v>7</v>
      </c>
      <c r="B14" s="8" t="s">
        <v>4</v>
      </c>
      <c r="C14" s="12" t="s">
        <v>61</v>
      </c>
      <c r="D14" s="13"/>
      <c r="E14" s="3" t="s">
        <v>39</v>
      </c>
      <c r="F14" s="10" t="s">
        <v>45</v>
      </c>
      <c r="G14" s="3" t="s">
        <v>33</v>
      </c>
      <c r="H14" s="3" t="s">
        <v>71</v>
      </c>
    </row>
    <row r="15" spans="1:8" ht="312" customHeight="1" x14ac:dyDescent="0.25">
      <c r="A15" s="3">
        <v>8</v>
      </c>
      <c r="B15" s="8" t="s">
        <v>27</v>
      </c>
      <c r="C15" s="8" t="s">
        <v>62</v>
      </c>
      <c r="D15" s="8" t="s">
        <v>63</v>
      </c>
      <c r="E15" s="3" t="s">
        <v>39</v>
      </c>
      <c r="F15" s="10" t="s">
        <v>46</v>
      </c>
      <c r="G15" s="3" t="s">
        <v>33</v>
      </c>
      <c r="H15" s="3" t="s">
        <v>71</v>
      </c>
    </row>
    <row r="16" spans="1:8" ht="57" customHeight="1" x14ac:dyDescent="0.25">
      <c r="A16" s="3">
        <v>9</v>
      </c>
      <c r="B16" s="8" t="s">
        <v>23</v>
      </c>
      <c r="C16" s="8" t="s">
        <v>64</v>
      </c>
      <c r="D16" s="13"/>
      <c r="E16" s="3" t="s">
        <v>39</v>
      </c>
      <c r="F16" s="10" t="s">
        <v>51</v>
      </c>
      <c r="G16" s="3" t="s">
        <v>33</v>
      </c>
      <c r="H16" s="3" t="s">
        <v>71</v>
      </c>
    </row>
    <row r="17" spans="1:8" ht="134.25" customHeight="1" x14ac:dyDescent="0.25">
      <c r="A17" s="3">
        <v>10</v>
      </c>
      <c r="B17" s="8" t="s">
        <v>24</v>
      </c>
      <c r="C17" s="8" t="s">
        <v>66</v>
      </c>
      <c r="D17" s="8" t="s">
        <v>67</v>
      </c>
      <c r="E17" s="3" t="s">
        <v>39</v>
      </c>
      <c r="F17" s="10" t="s">
        <v>40</v>
      </c>
      <c r="G17" s="3" t="s">
        <v>33</v>
      </c>
      <c r="H17" s="3" t="s">
        <v>71</v>
      </c>
    </row>
    <row r="18" spans="1:8" ht="113.25" customHeight="1" x14ac:dyDescent="0.25">
      <c r="A18" s="3">
        <v>11</v>
      </c>
      <c r="B18" s="8" t="s">
        <v>25</v>
      </c>
      <c r="C18" s="8" t="s">
        <v>68</v>
      </c>
      <c r="D18" s="8" t="s">
        <v>69</v>
      </c>
      <c r="E18" s="3" t="s">
        <v>39</v>
      </c>
      <c r="F18" s="10" t="s">
        <v>47</v>
      </c>
      <c r="G18" s="3" t="s">
        <v>33</v>
      </c>
      <c r="H18" s="3" t="s">
        <v>71</v>
      </c>
    </row>
    <row r="19" spans="1:8" ht="130.5" customHeight="1" x14ac:dyDescent="0.25">
      <c r="A19" s="3">
        <v>12</v>
      </c>
      <c r="B19" s="8" t="s">
        <v>28</v>
      </c>
      <c r="C19" s="8" t="s">
        <v>65</v>
      </c>
      <c r="D19" s="8" t="s">
        <v>85</v>
      </c>
      <c r="E19" s="3" t="s">
        <v>39</v>
      </c>
      <c r="F19" s="10" t="s">
        <v>48</v>
      </c>
      <c r="G19" s="3" t="s">
        <v>33</v>
      </c>
      <c r="H19" s="3" t="s">
        <v>71</v>
      </c>
    </row>
    <row r="20" spans="1:8" ht="133.5" customHeight="1" x14ac:dyDescent="0.25">
      <c r="A20" s="3">
        <v>13</v>
      </c>
      <c r="B20" s="8" t="s">
        <v>29</v>
      </c>
      <c r="C20" s="8" t="s">
        <v>65</v>
      </c>
      <c r="D20" s="8" t="s">
        <v>85</v>
      </c>
      <c r="E20" s="3" t="s">
        <v>39</v>
      </c>
      <c r="F20" s="10" t="s">
        <v>49</v>
      </c>
      <c r="G20" s="3" t="s">
        <v>33</v>
      </c>
      <c r="H20" s="3" t="s">
        <v>71</v>
      </c>
    </row>
    <row r="21" spans="1:8" ht="133.5" customHeight="1" x14ac:dyDescent="0.25">
      <c r="A21" s="3">
        <v>14</v>
      </c>
      <c r="B21" s="8" t="s">
        <v>30</v>
      </c>
      <c r="C21" s="8" t="s">
        <v>65</v>
      </c>
      <c r="D21" s="8" t="s">
        <v>85</v>
      </c>
      <c r="E21" s="3" t="s">
        <v>39</v>
      </c>
      <c r="F21" s="10" t="s">
        <v>50</v>
      </c>
      <c r="G21" s="3" t="s">
        <v>33</v>
      </c>
      <c r="H21" s="3" t="s">
        <v>71</v>
      </c>
    </row>
    <row r="22" spans="1:8" x14ac:dyDescent="0.25">
      <c r="A22" s="2"/>
    </row>
  </sheetData>
  <mergeCells count="2">
    <mergeCell ref="A3:H3"/>
    <mergeCell ref="B4:H4"/>
  </mergeCells>
  <pageMargins left="0.70866141732283472" right="0.70866141732283472" top="0.74803149606299213" bottom="0.74803149606299213" header="0.31496062992125984" footer="0.31496062992125984"/>
  <pageSetup paperSize="9" scale="2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8"/>
  <sheetViews>
    <sheetView tabSelected="1" topLeftCell="B1" workbookViewId="0">
      <selection activeCell="D24" sqref="D24"/>
    </sheetView>
  </sheetViews>
  <sheetFormatPr defaultRowHeight="15" x14ac:dyDescent="0.25"/>
  <cols>
    <col min="1" max="1" width="7.42578125" customWidth="1"/>
    <col min="2" max="2" width="40.7109375" customWidth="1"/>
    <col min="3" max="3" width="18.42578125" hidden="1" customWidth="1"/>
    <col min="4" max="9" width="18.42578125" customWidth="1"/>
    <col min="10" max="10" width="18.42578125" hidden="1" customWidth="1"/>
  </cols>
  <sheetData>
    <row r="1" spans="1:10" x14ac:dyDescent="0.25">
      <c r="H1" s="1" t="s">
        <v>5</v>
      </c>
    </row>
    <row r="2" spans="1:10" x14ac:dyDescent="0.25">
      <c r="A2" s="27" t="s">
        <v>84</v>
      </c>
      <c r="B2" s="27"/>
      <c r="C2" s="27"/>
      <c r="D2" s="27"/>
      <c r="E2" s="27"/>
      <c r="F2" s="27"/>
      <c r="G2" s="27"/>
      <c r="H2" s="27"/>
      <c r="I2" s="27"/>
    </row>
    <row r="3" spans="1:10" x14ac:dyDescent="0.25">
      <c r="H3" s="1"/>
    </row>
    <row r="4" spans="1:10" ht="15.75" x14ac:dyDescent="0.25">
      <c r="A4" s="29" t="s">
        <v>0</v>
      </c>
      <c r="B4" s="29" t="s">
        <v>1</v>
      </c>
      <c r="C4" s="20"/>
      <c r="D4" s="30" t="s">
        <v>6</v>
      </c>
      <c r="E4" s="31"/>
      <c r="F4" s="32"/>
      <c r="G4" s="30" t="s">
        <v>7</v>
      </c>
      <c r="H4" s="31"/>
      <c r="I4" s="32"/>
      <c r="J4" s="16"/>
    </row>
    <row r="5" spans="1:10" ht="94.5" x14ac:dyDescent="0.25">
      <c r="A5" s="29"/>
      <c r="B5" s="29"/>
      <c r="C5" s="15" t="s">
        <v>14</v>
      </c>
      <c r="D5" s="15" t="s">
        <v>8</v>
      </c>
      <c r="E5" s="15" t="s">
        <v>9</v>
      </c>
      <c r="F5" s="15" t="s">
        <v>12</v>
      </c>
      <c r="G5" s="15" t="s">
        <v>10</v>
      </c>
      <c r="H5" s="15" t="s">
        <v>11</v>
      </c>
      <c r="I5" s="15" t="s">
        <v>13</v>
      </c>
      <c r="J5" s="5" t="s">
        <v>15</v>
      </c>
    </row>
    <row r="6" spans="1:10" ht="47.25" x14ac:dyDescent="0.25">
      <c r="A6" s="15"/>
      <c r="B6" s="6" t="s">
        <v>2</v>
      </c>
      <c r="C6" s="15"/>
      <c r="D6" s="17">
        <f>SUM(D7:D28)</f>
        <v>31.798500000000004</v>
      </c>
      <c r="E6" s="17">
        <f>SUM(E7:E28)</f>
        <v>25.998300420000003</v>
      </c>
      <c r="F6" s="18">
        <f>E6/D6</f>
        <v>0.81759518279164112</v>
      </c>
      <c r="G6" s="17">
        <f>SUM(G7:G28)</f>
        <v>31.798500000000004</v>
      </c>
      <c r="H6" s="17">
        <f>SUM(H7:H28)</f>
        <v>78.369757649999997</v>
      </c>
      <c r="I6" s="18">
        <f>H6/G6</f>
        <v>2.4645740412283592</v>
      </c>
      <c r="J6" s="5"/>
    </row>
    <row r="7" spans="1:10" ht="33" customHeight="1" x14ac:dyDescent="0.25">
      <c r="A7" s="21">
        <v>1</v>
      </c>
      <c r="B7" s="22" t="s">
        <v>80</v>
      </c>
      <c r="C7" s="20"/>
      <c r="D7" s="23">
        <v>0.6</v>
      </c>
      <c r="E7" s="23">
        <v>0.41276000000000002</v>
      </c>
      <c r="F7" s="24">
        <f>E7/D7</f>
        <v>0.6879333333333334</v>
      </c>
      <c r="G7" s="23">
        <f>D7</f>
        <v>0.6</v>
      </c>
      <c r="H7" s="23">
        <v>0.52100000000000002</v>
      </c>
      <c r="I7" s="24">
        <f>H7/G7</f>
        <v>0.8683333333333334</v>
      </c>
      <c r="J7" s="16"/>
    </row>
    <row r="8" spans="1:10" ht="49.5" customHeight="1" x14ac:dyDescent="0.25">
      <c r="A8" s="21">
        <v>2</v>
      </c>
      <c r="B8" s="22" t="s">
        <v>32</v>
      </c>
      <c r="C8" s="20"/>
      <c r="D8" s="23">
        <v>1.371</v>
      </c>
      <c r="E8" s="23">
        <v>0</v>
      </c>
      <c r="F8" s="24">
        <f>E8/D8</f>
        <v>0</v>
      </c>
      <c r="G8" s="23">
        <f t="shared" ref="G8:G28" si="0">D8</f>
        <v>1.371</v>
      </c>
      <c r="H8" s="23">
        <v>0</v>
      </c>
      <c r="I8" s="24">
        <f>H8/G8</f>
        <v>0</v>
      </c>
      <c r="J8" s="16"/>
    </row>
    <row r="9" spans="1:10" ht="30.75" customHeight="1" x14ac:dyDescent="0.25">
      <c r="A9" s="21">
        <v>3</v>
      </c>
      <c r="B9" s="22" t="s">
        <v>3</v>
      </c>
      <c r="C9" s="20"/>
      <c r="D9" s="23">
        <v>0.86</v>
      </c>
      <c r="E9" s="23">
        <v>0</v>
      </c>
      <c r="F9" s="24">
        <f t="shared" ref="F9:F20" si="1">E9/D9</f>
        <v>0</v>
      </c>
      <c r="G9" s="23">
        <f t="shared" si="0"/>
        <v>0.86</v>
      </c>
      <c r="H9" s="23">
        <v>0</v>
      </c>
      <c r="I9" s="24">
        <f t="shared" ref="I9:I20" si="2">H9/G9</f>
        <v>0</v>
      </c>
      <c r="J9" s="16"/>
    </row>
    <row r="10" spans="1:10" ht="22.5" customHeight="1" x14ac:dyDescent="0.25">
      <c r="A10" s="21">
        <v>4</v>
      </c>
      <c r="B10" s="22" t="s">
        <v>35</v>
      </c>
      <c r="C10" s="20"/>
      <c r="D10" s="23">
        <v>0.24</v>
      </c>
      <c r="E10" s="23">
        <v>0.20630000000000001</v>
      </c>
      <c r="F10" s="24">
        <f t="shared" si="1"/>
        <v>0.85958333333333337</v>
      </c>
      <c r="G10" s="23">
        <f t="shared" si="0"/>
        <v>0.24</v>
      </c>
      <c r="H10" s="23">
        <f>E10</f>
        <v>0.20630000000000001</v>
      </c>
      <c r="I10" s="24">
        <f t="shared" si="2"/>
        <v>0.85958333333333337</v>
      </c>
      <c r="J10" s="16"/>
    </row>
    <row r="11" spans="1:10" ht="22.5" customHeight="1" x14ac:dyDescent="0.25">
      <c r="A11" s="21">
        <v>5</v>
      </c>
      <c r="B11" s="22" t="s">
        <v>26</v>
      </c>
      <c r="C11" s="20"/>
      <c r="D11" s="23">
        <v>1.6</v>
      </c>
      <c r="E11" s="23">
        <v>1.5678000000000001</v>
      </c>
      <c r="F11" s="24">
        <f t="shared" si="1"/>
        <v>0.97987500000000005</v>
      </c>
      <c r="G11" s="23">
        <f t="shared" si="0"/>
        <v>1.6</v>
      </c>
      <c r="H11" s="23">
        <f>E11</f>
        <v>1.5678000000000001</v>
      </c>
      <c r="I11" s="24">
        <f t="shared" si="2"/>
        <v>0.97987500000000005</v>
      </c>
      <c r="J11" s="16"/>
    </row>
    <row r="12" spans="1:10" ht="45" customHeight="1" x14ac:dyDescent="0.25">
      <c r="A12" s="21">
        <v>6</v>
      </c>
      <c r="B12" s="22" t="s">
        <v>31</v>
      </c>
      <c r="C12" s="20"/>
      <c r="D12" s="23">
        <v>2.0775000000000001</v>
      </c>
      <c r="E12" s="23">
        <v>0</v>
      </c>
      <c r="F12" s="24">
        <f t="shared" si="1"/>
        <v>0</v>
      </c>
      <c r="G12" s="23">
        <f t="shared" si="0"/>
        <v>2.0775000000000001</v>
      </c>
      <c r="H12" s="23">
        <v>0</v>
      </c>
      <c r="I12" s="24">
        <f t="shared" si="2"/>
        <v>0</v>
      </c>
      <c r="J12" s="16"/>
    </row>
    <row r="13" spans="1:10" ht="30.75" customHeight="1" x14ac:dyDescent="0.25">
      <c r="A13" s="21">
        <v>7</v>
      </c>
      <c r="B13" s="22" t="s">
        <v>4</v>
      </c>
      <c r="C13" s="20"/>
      <c r="D13" s="23">
        <v>2</v>
      </c>
      <c r="E13" s="23">
        <v>1.93341779</v>
      </c>
      <c r="F13" s="24">
        <f t="shared" si="1"/>
        <v>0.96670889500000001</v>
      </c>
      <c r="G13" s="23">
        <f t="shared" si="0"/>
        <v>2</v>
      </c>
      <c r="H13" s="23">
        <f>E13</f>
        <v>1.93341779</v>
      </c>
      <c r="I13" s="24">
        <f t="shared" si="2"/>
        <v>0.96670889500000001</v>
      </c>
      <c r="J13" s="16"/>
    </row>
    <row r="14" spans="1:10" ht="31.5" customHeight="1" x14ac:dyDescent="0.25">
      <c r="A14" s="21">
        <v>8</v>
      </c>
      <c r="B14" s="22" t="s">
        <v>27</v>
      </c>
      <c r="C14" s="20"/>
      <c r="D14" s="23">
        <v>1.76</v>
      </c>
      <c r="E14" s="23">
        <v>0</v>
      </c>
      <c r="F14" s="24">
        <f t="shared" si="1"/>
        <v>0</v>
      </c>
      <c r="G14" s="23">
        <f t="shared" si="0"/>
        <v>1.76</v>
      </c>
      <c r="H14" s="23">
        <f>E14</f>
        <v>0</v>
      </c>
      <c r="I14" s="24">
        <f t="shared" si="2"/>
        <v>0</v>
      </c>
      <c r="J14" s="16"/>
    </row>
    <row r="15" spans="1:10" ht="30.75" customHeight="1" x14ac:dyDescent="0.25">
      <c r="A15" s="21">
        <v>9</v>
      </c>
      <c r="B15" s="22" t="s">
        <v>23</v>
      </c>
      <c r="C15" s="20"/>
      <c r="D15" s="23">
        <v>0.98</v>
      </c>
      <c r="E15" s="23">
        <v>0.97999800000000004</v>
      </c>
      <c r="F15" s="24">
        <f t="shared" si="1"/>
        <v>0.99999795918367351</v>
      </c>
      <c r="G15" s="23">
        <f t="shared" si="0"/>
        <v>0.98</v>
      </c>
      <c r="H15" s="23">
        <f>E15</f>
        <v>0.97999800000000004</v>
      </c>
      <c r="I15" s="24">
        <f t="shared" si="2"/>
        <v>0.99999795918367351</v>
      </c>
      <c r="J15" s="16"/>
    </row>
    <row r="16" spans="1:10" ht="63.75" customHeight="1" x14ac:dyDescent="0.25">
      <c r="A16" s="21">
        <v>10</v>
      </c>
      <c r="B16" s="22" t="s">
        <v>24</v>
      </c>
      <c r="C16" s="20"/>
      <c r="D16" s="23">
        <v>4.7450000000000001</v>
      </c>
      <c r="E16" s="23">
        <v>2.4135483899999999</v>
      </c>
      <c r="F16" s="24">
        <f t="shared" si="1"/>
        <v>0.50865087249736562</v>
      </c>
      <c r="G16" s="23">
        <f t="shared" si="0"/>
        <v>4.7450000000000001</v>
      </c>
      <c r="H16" s="23">
        <v>3.9808293699999999</v>
      </c>
      <c r="I16" s="24">
        <f t="shared" si="2"/>
        <v>0.83895244889357212</v>
      </c>
      <c r="J16" s="16"/>
    </row>
    <row r="17" spans="1:10" ht="20.25" customHeight="1" x14ac:dyDescent="0.25">
      <c r="A17" s="21">
        <v>11</v>
      </c>
      <c r="B17" s="22" t="s">
        <v>25</v>
      </c>
      <c r="C17" s="20"/>
      <c r="D17" s="23">
        <v>1.05</v>
      </c>
      <c r="E17" s="23">
        <v>1.049002</v>
      </c>
      <c r="F17" s="24">
        <f t="shared" si="1"/>
        <v>0.99904952380952372</v>
      </c>
      <c r="G17" s="23">
        <f t="shared" si="0"/>
        <v>1.05</v>
      </c>
      <c r="H17" s="23">
        <v>4.88088458</v>
      </c>
      <c r="I17" s="24">
        <f t="shared" si="2"/>
        <v>4.6484615047619045</v>
      </c>
      <c r="J17" s="16"/>
    </row>
    <row r="18" spans="1:10" ht="51" customHeight="1" x14ac:dyDescent="0.25">
      <c r="A18" s="21">
        <v>12</v>
      </c>
      <c r="B18" s="22" t="s">
        <v>28</v>
      </c>
      <c r="C18" s="20"/>
      <c r="D18" s="23">
        <v>9.65</v>
      </c>
      <c r="E18" s="23">
        <v>9.4527970299999993</v>
      </c>
      <c r="F18" s="24">
        <f t="shared" si="1"/>
        <v>0.97956445906735745</v>
      </c>
      <c r="G18" s="23">
        <f t="shared" si="0"/>
        <v>9.65</v>
      </c>
      <c r="H18" s="23">
        <f>E18</f>
        <v>9.4527970299999993</v>
      </c>
      <c r="I18" s="24">
        <f t="shared" si="2"/>
        <v>0.97956445906735745</v>
      </c>
      <c r="J18" s="16"/>
    </row>
    <row r="19" spans="1:10" ht="45.75" customHeight="1" x14ac:dyDescent="0.25">
      <c r="A19" s="21">
        <v>13</v>
      </c>
      <c r="B19" s="22" t="s">
        <v>29</v>
      </c>
      <c r="C19" s="20"/>
      <c r="D19" s="23">
        <v>1.917</v>
      </c>
      <c r="E19" s="23">
        <v>0.79236565000000003</v>
      </c>
      <c r="F19" s="24">
        <f t="shared" si="1"/>
        <v>0.41333628064684402</v>
      </c>
      <c r="G19" s="23">
        <f t="shared" si="0"/>
        <v>1.917</v>
      </c>
      <c r="H19" s="23">
        <f>E19</f>
        <v>0.79236565000000003</v>
      </c>
      <c r="I19" s="24">
        <f t="shared" si="2"/>
        <v>0.41333628064684402</v>
      </c>
      <c r="J19" s="16"/>
    </row>
    <row r="20" spans="1:10" ht="45.75" customHeight="1" x14ac:dyDescent="0.25">
      <c r="A20" s="21">
        <v>14</v>
      </c>
      <c r="B20" s="22" t="s">
        <v>30</v>
      </c>
      <c r="C20" s="20"/>
      <c r="D20" s="23">
        <v>2.948</v>
      </c>
      <c r="E20" s="23">
        <v>2.6634513900000001</v>
      </c>
      <c r="F20" s="24">
        <f t="shared" si="1"/>
        <v>0.90347740502035279</v>
      </c>
      <c r="G20" s="23">
        <f t="shared" si="0"/>
        <v>2.948</v>
      </c>
      <c r="H20" s="23">
        <f>E20</f>
        <v>2.6634513900000001</v>
      </c>
      <c r="I20" s="24">
        <f t="shared" si="2"/>
        <v>0.90347740502035279</v>
      </c>
      <c r="J20" s="16"/>
    </row>
    <row r="21" spans="1:10" ht="22.5" customHeight="1" x14ac:dyDescent="0.25">
      <c r="A21" s="21">
        <v>15</v>
      </c>
      <c r="B21" s="22" t="s">
        <v>72</v>
      </c>
      <c r="C21" s="20"/>
      <c r="D21" s="25">
        <v>0</v>
      </c>
      <c r="E21" s="25">
        <f>21.30132/1000</f>
        <v>2.1301320000000002E-2</v>
      </c>
      <c r="F21" s="26" t="s">
        <v>16</v>
      </c>
      <c r="G21" s="23">
        <f t="shared" si="0"/>
        <v>0</v>
      </c>
      <c r="H21" s="23">
        <f>112.70132/1000</f>
        <v>0.11270131999999999</v>
      </c>
      <c r="I21" s="26" t="s">
        <v>16</v>
      </c>
      <c r="J21" s="16"/>
    </row>
    <row r="22" spans="1:10" ht="25.5" customHeight="1" x14ac:dyDescent="0.25">
      <c r="A22" s="21">
        <v>16</v>
      </c>
      <c r="B22" s="22" t="s">
        <v>73</v>
      </c>
      <c r="C22" s="20"/>
      <c r="D22" s="25">
        <v>0</v>
      </c>
      <c r="E22" s="25">
        <f>212.9952/1000</f>
        <v>0.21299520000000002</v>
      </c>
      <c r="F22" s="26" t="s">
        <v>16</v>
      </c>
      <c r="G22" s="23">
        <f t="shared" si="0"/>
        <v>0</v>
      </c>
      <c r="H22" s="23">
        <f>1122.7592/1000</f>
        <v>1.1227592</v>
      </c>
      <c r="I22" s="26" t="s">
        <v>16</v>
      </c>
      <c r="J22" s="16"/>
    </row>
    <row r="23" spans="1:10" ht="30.75" customHeight="1" x14ac:dyDescent="0.25">
      <c r="A23" s="21">
        <v>17</v>
      </c>
      <c r="B23" s="22" t="s">
        <v>74</v>
      </c>
      <c r="C23" s="20"/>
      <c r="D23" s="25">
        <v>0</v>
      </c>
      <c r="E23" s="25">
        <v>0</v>
      </c>
      <c r="F23" s="26"/>
      <c r="G23" s="23">
        <f t="shared" si="0"/>
        <v>0</v>
      </c>
      <c r="H23" s="23">
        <f>2074.97054/1000</f>
        <v>2.0749705399999998</v>
      </c>
      <c r="I23" s="26"/>
      <c r="J23" s="16"/>
    </row>
    <row r="24" spans="1:10" ht="36.75" customHeight="1" x14ac:dyDescent="0.25">
      <c r="A24" s="21">
        <v>18</v>
      </c>
      <c r="B24" s="22" t="s">
        <v>75</v>
      </c>
      <c r="C24" s="20"/>
      <c r="D24" s="25">
        <v>0</v>
      </c>
      <c r="E24" s="25">
        <v>2.43559511</v>
      </c>
      <c r="F24" s="26" t="s">
        <v>16</v>
      </c>
      <c r="G24" s="23">
        <f t="shared" si="0"/>
        <v>0</v>
      </c>
      <c r="H24" s="23">
        <f>35574.51424/1000</f>
        <v>35.574514239999999</v>
      </c>
      <c r="I24" s="26" t="s">
        <v>16</v>
      </c>
      <c r="J24" s="16"/>
    </row>
    <row r="25" spans="1:10" ht="22.5" customHeight="1" x14ac:dyDescent="0.25">
      <c r="A25" s="21">
        <v>19</v>
      </c>
      <c r="B25" s="22" t="s">
        <v>76</v>
      </c>
      <c r="C25" s="20"/>
      <c r="D25" s="25">
        <v>0</v>
      </c>
      <c r="E25" s="25">
        <f>42.90254/1000</f>
        <v>4.2902540000000003E-2</v>
      </c>
      <c r="F25" s="26" t="s">
        <v>16</v>
      </c>
      <c r="G25" s="23">
        <f t="shared" si="0"/>
        <v>0</v>
      </c>
      <c r="H25" s="23">
        <f>42.90254/1000</f>
        <v>4.2902540000000003E-2</v>
      </c>
      <c r="I25" s="26" t="s">
        <v>16</v>
      </c>
      <c r="J25" s="16"/>
    </row>
    <row r="26" spans="1:10" ht="34.5" customHeight="1" x14ac:dyDescent="0.25">
      <c r="A26" s="21">
        <v>20</v>
      </c>
      <c r="B26" s="22" t="s">
        <v>77</v>
      </c>
      <c r="C26" s="20"/>
      <c r="D26" s="25">
        <v>0</v>
      </c>
      <c r="E26" s="25">
        <v>1.7556</v>
      </c>
      <c r="F26" s="26" t="s">
        <v>16</v>
      </c>
      <c r="G26" s="23">
        <f t="shared" si="0"/>
        <v>0</v>
      </c>
      <c r="H26" s="23">
        <f>1755.6/1000</f>
        <v>1.7555999999999998</v>
      </c>
      <c r="I26" s="26" t="s">
        <v>16</v>
      </c>
      <c r="J26" s="16"/>
    </row>
    <row r="27" spans="1:10" ht="31.5" x14ac:dyDescent="0.25">
      <c r="A27" s="21">
        <v>21</v>
      </c>
      <c r="B27" s="22" t="s">
        <v>78</v>
      </c>
      <c r="C27" s="20"/>
      <c r="D27" s="25">
        <v>0</v>
      </c>
      <c r="E27" s="25">
        <f>58.466/1000</f>
        <v>5.8466000000000004E-2</v>
      </c>
      <c r="F27" s="26" t="s">
        <v>16</v>
      </c>
      <c r="G27" s="23">
        <f t="shared" si="0"/>
        <v>0</v>
      </c>
      <c r="H27" s="23">
        <f>E27</f>
        <v>5.8466000000000004E-2</v>
      </c>
      <c r="I27" s="26" t="s">
        <v>16</v>
      </c>
      <c r="J27" s="16"/>
    </row>
    <row r="28" spans="1:10" ht="15.75" x14ac:dyDescent="0.25">
      <c r="A28" s="21">
        <v>22</v>
      </c>
      <c r="B28" s="22" t="s">
        <v>79</v>
      </c>
      <c r="C28" s="20"/>
      <c r="D28" s="25">
        <v>0</v>
      </c>
      <c r="E28" s="25">
        <v>0</v>
      </c>
      <c r="F28" s="26" t="s">
        <v>16</v>
      </c>
      <c r="G28" s="23">
        <f t="shared" si="0"/>
        <v>0</v>
      </c>
      <c r="H28" s="23">
        <f>10649/1000</f>
        <v>10.648999999999999</v>
      </c>
      <c r="I28" s="26" t="s">
        <v>16</v>
      </c>
      <c r="J28" s="16"/>
    </row>
  </sheetData>
  <mergeCells count="5">
    <mergeCell ref="A2:I2"/>
    <mergeCell ref="A4:A5"/>
    <mergeCell ref="B4:B5"/>
    <mergeCell ref="D4:F4"/>
    <mergeCell ref="G4:I4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 Ф3( план)</vt:lpstr>
      <vt:lpstr>2017 прил.(факт)</vt:lpstr>
      <vt:lpstr>'2017 прил.(факт)'!Область_печати</vt:lpstr>
      <vt:lpstr>'2017 Ф3( план)'!Область_печати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2018-10-04T04:43:10Z</dcterms:modified>
</cp:coreProperties>
</file>